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33607\Nextcloud\Espace UCR\23 INFO Internet\1 Site UCR\Simulateurs\Fiche 41\"/>
    </mc:Choice>
  </mc:AlternateContent>
  <xr:revisionPtr revIDLastSave="0" documentId="13_ncr:1_{EB8EB983-4437-4E50-9929-3236BFCB8326}" xr6:coauthVersionLast="47" xr6:coauthVersionMax="47" xr10:uidLastSave="{00000000-0000-0000-0000-000000000000}"/>
  <bookViews>
    <workbookView xWindow="-105" yWindow="0" windowWidth="14610" windowHeight="15585" xr2:uid="{62653791-161E-4A92-AF9C-F6D6206A66F9}"/>
  </bookViews>
  <sheets>
    <sheet name="Feuille à saisir" sheetId="1" r:id="rId1"/>
    <sheet name="Calculs" sheetId="2" state="hidden" r:id="rId2"/>
  </sheets>
  <definedNames>
    <definedName name="_xlnm.Print_Area" localSheetId="0">'Feuille à saisir'!$A$1:$D$25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E4" i="2" l="1"/>
  <c r="B4" i="2"/>
  <c r="J4" i="2" s="1"/>
  <c r="C12" i="1" s="1"/>
  <c r="A4" i="2"/>
  <c r="C4" i="2" s="1"/>
  <c r="D4" i="2" l="1"/>
  <c r="G4" i="2" s="1"/>
  <c r="C11" i="1"/>
  <c r="H4" i="2" l="1"/>
  <c r="I4" i="2" s="1"/>
  <c r="C20" i="1" s="1"/>
  <c r="C16" i="1" l="1"/>
  <c r="C23" i="1"/>
  <c r="B23" i="1"/>
  <c r="C21" i="1"/>
  <c r="C25" i="1" l="1"/>
</calcChain>
</file>

<file path=xl/sharedStrings.xml><?xml version="1.0" encoding="utf-8"?>
<sst xmlns="http://schemas.openxmlformats.org/spreadsheetml/2006/main" count="34" uniqueCount="29">
  <si>
    <t>Choisissez dans la liste déroulante l'année de votre naissance</t>
  </si>
  <si>
    <t>Nombre de trimestres requis pour votre année de naissance</t>
  </si>
  <si>
    <t>mensuels</t>
  </si>
  <si>
    <t>Montant annuel potentiel de la majoration travailleur handicapé</t>
  </si>
  <si>
    <t>mini</t>
  </si>
  <si>
    <t>ANNEE NAIS</t>
  </si>
  <si>
    <t>SAM</t>
  </si>
  <si>
    <t>REQUIS</t>
  </si>
  <si>
    <t>VALIDES</t>
  </si>
  <si>
    <t>COTISES TH</t>
  </si>
  <si>
    <t>TAUX</t>
  </si>
  <si>
    <t>Coeff maj</t>
  </si>
  <si>
    <t>PENSION</t>
  </si>
  <si>
    <t>PENSION MAJ</t>
  </si>
  <si>
    <t>PES TS TRI</t>
  </si>
  <si>
    <t>Votre pension annuelle majorée sera de</t>
  </si>
  <si>
    <t>€</t>
  </si>
  <si>
    <t>Simulateur de calcul de la majoration handicap Fonctionnaires handicapés</t>
  </si>
  <si>
    <t>Indiquez le traitement indiciaire brut (voir fiche  49)</t>
  </si>
  <si>
    <r>
      <t>Montant de votre pension de retraite , sans majoration pour handicap (</t>
    </r>
    <r>
      <rPr>
        <b/>
        <sz val="11"/>
        <color theme="1"/>
        <rFont val="Arial"/>
        <family val="2"/>
      </rPr>
      <t>B</t>
    </r>
    <r>
      <rPr>
        <i/>
        <sz val="11"/>
        <color rgb="FF000000"/>
        <rFont val="Calibri"/>
        <family val="2"/>
      </rPr>
      <t>)</t>
    </r>
  </si>
  <si>
    <t>Le montant effectif de votre majoration est                                          (C) – (B)</t>
  </si>
  <si>
    <t>Lien vers la fiche 49</t>
  </si>
  <si>
    <t>Lien vers la fiche 48</t>
  </si>
  <si>
    <r>
      <t xml:space="preserve">Indiquez la </t>
    </r>
    <r>
      <rPr>
        <b/>
        <i/>
        <sz val="11"/>
        <color rgb="FF000000"/>
        <rFont val="Calibri"/>
        <family val="2"/>
      </rPr>
      <t>durée d'assurance</t>
    </r>
    <r>
      <rPr>
        <sz val="11"/>
        <color rgb="FF000000"/>
        <rFont val="Calibri"/>
        <family val="2"/>
      </rPr>
      <t xml:space="preserve"> en trimestres dans la fonction publique
y compris les bonifications (voir fiche 48)</t>
    </r>
  </si>
  <si>
    <r>
      <t>Montant annuel potentiel de votre pension de retraite de base majorée   (</t>
    </r>
    <r>
      <rPr>
        <b/>
        <sz val="11"/>
        <color theme="1"/>
        <rFont val="Arial"/>
        <family val="2"/>
      </rPr>
      <t>C</t>
    </r>
    <r>
      <rPr>
        <sz val="11"/>
        <color rgb="FF000000"/>
        <rFont val="Calibri"/>
        <family val="2"/>
      </rPr>
      <t>)</t>
    </r>
  </si>
  <si>
    <t>Le montant de la retraite majorée (C) étant inférieur au montant de la retraite avec la durée d'assurance requise (A) Le montant de votre pension majorée sera de</t>
  </si>
  <si>
    <r>
      <rPr>
        <sz val="11"/>
        <color theme="1"/>
        <rFont val="Calibri"/>
        <family val="2"/>
      </rPr>
      <t xml:space="preserve">Le montant de la retraite majorée (C) ne pouvant pas être supérieur 
au montant de la retraite avec la durée d'assurance requise (A) 
</t>
    </r>
    <r>
      <rPr>
        <sz val="11"/>
        <color rgb="FF000000"/>
        <rFont val="Calibri"/>
        <family val="2"/>
      </rPr>
      <t>Le montant de votre pension majorée écrétée sera de</t>
    </r>
  </si>
  <si>
    <r>
      <t>Indiquez les trimestres</t>
    </r>
    <r>
      <rPr>
        <b/>
        <sz val="11"/>
        <color rgb="FF000000"/>
        <rFont val="Calibri"/>
        <family val="2"/>
      </rPr>
      <t xml:space="preserve"> cotisés </t>
    </r>
    <r>
      <rPr>
        <sz val="11"/>
        <color rgb="FF000000"/>
        <rFont val="Calibri"/>
        <family val="2"/>
      </rPr>
      <t xml:space="preserve">(durée en liquidation) pendant 
la période de reconnaissance travailleur TH </t>
    </r>
  </si>
  <si>
    <r>
      <t>Ce que serait votre pension de retraite avec tous les trimestres requis  (</t>
    </r>
    <r>
      <rPr>
        <b/>
        <sz val="11"/>
        <color theme="1"/>
        <rFont val="Arial"/>
        <family val="2"/>
      </rPr>
      <t>A</t>
    </r>
    <r>
      <rPr>
        <i/>
        <sz val="11"/>
        <color rgb="FF00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</si>
</sst>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 &quot;[$€-40C];&quot;-&quot;#,##0&quot; &quot;[$€-40C]"/>
    <numFmt numFmtId="165" formatCode="[$-40C]0"/>
    <numFmt numFmtId="166" formatCode="[$-40C]#,##0"/>
    <numFmt numFmtId="167" formatCode="[$-40C]0.00"/>
    <numFmt numFmtId="168" formatCode="#,##0.00&quot; €&quot;"/>
    <numFmt numFmtId="169" formatCode="[$-40C]General"/>
    <numFmt numFmtId="170" formatCode="#,##0.00&quot; &quot;[$€-40C];[Red]&quot;-&quot;#,##0.00&quot; &quot;[$€-40C]"/>
    <numFmt numFmtId="171" formatCode="#,##0\ &quot;€&quot;"/>
  </numFmts>
  <fonts count="18" x14ac:knownFonts="1">
    <font>
      <sz val="11"/>
      <color theme="1"/>
      <name val="Arial"/>
      <family val="2"/>
    </font>
    <font>
      <sz val="11"/>
      <color theme="1"/>
      <name val="Arial"/>
      <family val="2"/>
    </font>
    <font>
      <sz val="11"/>
      <color rgb="FF000000"/>
      <name val="Calibri"/>
      <family val="2"/>
    </font>
    <font>
      <b/>
      <i/>
      <sz val="16"/>
      <color theme="1"/>
      <name val="Arial"/>
      <family val="2"/>
    </font>
    <font>
      <b/>
      <i/>
      <u/>
      <sz val="11"/>
      <color theme="1"/>
      <name val="Arial"/>
      <family val="2"/>
    </font>
    <font>
      <b/>
      <sz val="16"/>
      <color rgb="FF000000"/>
      <name val="Calibri"/>
      <family val="2"/>
    </font>
    <font>
      <b/>
      <sz val="11"/>
      <color rgb="FF000000"/>
      <name val="Calibri"/>
      <family val="2"/>
    </font>
    <font>
      <i/>
      <sz val="11"/>
      <color rgb="FF000000"/>
      <name val="Calibri"/>
      <family val="2"/>
    </font>
    <font>
      <b/>
      <sz val="11"/>
      <color theme="1"/>
      <name val="Arial"/>
      <family val="2"/>
    </font>
    <font>
      <sz val="12"/>
      <color rgb="FF000000"/>
      <name val="Calibri"/>
      <family val="2"/>
    </font>
    <font>
      <sz val="11"/>
      <color rgb="FFFF3333"/>
      <name val="Calibri"/>
      <family val="2"/>
    </font>
    <font>
      <b/>
      <sz val="14"/>
      <color rgb="FF000000"/>
      <name val="Calibri"/>
      <family val="2"/>
    </font>
    <font>
      <sz val="14"/>
      <color rgb="FF000000"/>
      <name val="Calibri"/>
      <family val="2"/>
    </font>
    <font>
      <sz val="11"/>
      <color rgb="FFFF0000"/>
      <name val="Calibri"/>
      <family val="2"/>
    </font>
    <font>
      <b/>
      <i/>
      <sz val="11"/>
      <color rgb="FF000000"/>
      <name val="Calibri"/>
      <family val="2"/>
    </font>
    <font>
      <u/>
      <sz val="11"/>
      <color theme="10"/>
      <name val="Arial"/>
      <family val="2"/>
    </font>
    <font>
      <u/>
      <sz val="10"/>
      <color theme="10"/>
      <name val="Arial"/>
      <family val="2"/>
    </font>
    <font>
      <sz val="11"/>
      <color theme="1"/>
      <name val="Calibri"/>
      <family val="2"/>
    </font>
  </fonts>
  <fills count="8">
    <fill>
      <patternFill patternType="none"/>
    </fill>
    <fill>
      <patternFill patternType="gray125"/>
    </fill>
    <fill>
      <patternFill patternType="solid">
        <fgColor rgb="FF92D050"/>
        <bgColor rgb="FF92D050"/>
      </patternFill>
    </fill>
    <fill>
      <patternFill patternType="solid">
        <fgColor theme="4" tint="0.79998168889431442"/>
        <bgColor indexed="64"/>
      </patternFill>
    </fill>
    <fill>
      <patternFill patternType="solid">
        <fgColor rgb="FFFFFF00"/>
        <bgColor rgb="FFEEEEEE"/>
      </patternFill>
    </fill>
    <fill>
      <patternFill patternType="solid">
        <fgColor theme="0"/>
        <bgColor indexed="64"/>
      </patternFill>
    </fill>
    <fill>
      <patternFill patternType="solid">
        <fgColor theme="7" tint="0.79998168889431442"/>
        <bgColor indexed="64"/>
      </patternFill>
    </fill>
    <fill>
      <patternFill patternType="solid">
        <fgColor theme="7" tint="0.79998168889431442"/>
        <bgColor rgb="FFEEEEEE"/>
      </patternFill>
    </fill>
  </fills>
  <borders count="5">
    <border>
      <left/>
      <right/>
      <top/>
      <bottom/>
      <diagonal/>
    </border>
    <border>
      <left style="thin">
        <color rgb="FF9900FF"/>
      </left>
      <right style="thin">
        <color rgb="FF9900FF"/>
      </right>
      <top style="thin">
        <color rgb="FF9900FF"/>
      </top>
      <bottom style="thin">
        <color rgb="FF9900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8">
    <xf numFmtId="0" fontId="0" fillId="0" borderId="0"/>
    <xf numFmtId="0" fontId="1" fillId="2" borderId="0"/>
    <xf numFmtId="169" fontId="2" fillId="0" borderId="0"/>
    <xf numFmtId="0" fontId="3" fillId="0" borderId="0">
      <alignment horizontal="center"/>
    </xf>
    <xf numFmtId="0" fontId="3" fillId="0" borderId="0">
      <alignment horizontal="center" textRotation="90"/>
    </xf>
    <xf numFmtId="0" fontId="4" fillId="0" borderId="0"/>
    <xf numFmtId="170" fontId="4" fillId="0" borderId="0"/>
    <xf numFmtId="0" fontId="15" fillId="0" borderId="0" applyNumberFormat="0" applyFill="0" applyBorder="0" applyAlignment="0" applyProtection="0"/>
  </cellStyleXfs>
  <cellXfs count="42">
    <xf numFmtId="0" fontId="0" fillId="0" borderId="0" xfId="0"/>
    <xf numFmtId="169" fontId="2" fillId="0" borderId="0" xfId="2"/>
    <xf numFmtId="169" fontId="2" fillId="0" borderId="0" xfId="2" applyAlignment="1">
      <alignment horizontal="center" vertical="center"/>
    </xf>
    <xf numFmtId="166" fontId="2" fillId="0" borderId="0" xfId="2" applyNumberFormat="1"/>
    <xf numFmtId="167" fontId="2" fillId="0" borderId="0" xfId="2" applyNumberFormat="1"/>
    <xf numFmtId="168" fontId="2" fillId="0" borderId="0" xfId="2" applyNumberFormat="1"/>
    <xf numFmtId="169" fontId="2" fillId="0" borderId="0" xfId="2" applyAlignment="1">
      <alignment vertical="center" wrapText="1"/>
    </xf>
    <xf numFmtId="169" fontId="2" fillId="3" borderId="0" xfId="2" applyFill="1"/>
    <xf numFmtId="169" fontId="2" fillId="3" borderId="0" xfId="2" applyFill="1" applyAlignment="1">
      <alignment wrapText="1"/>
    </xf>
    <xf numFmtId="169" fontId="2" fillId="3" borderId="0" xfId="2" applyFill="1" applyAlignment="1">
      <alignment horizontal="center" vertical="center"/>
    </xf>
    <xf numFmtId="169" fontId="6" fillId="3" borderId="0" xfId="2" applyFont="1" applyFill="1" applyAlignment="1">
      <alignment horizontal="right"/>
    </xf>
    <xf numFmtId="169" fontId="7" fillId="3" borderId="2" xfId="2" applyFont="1" applyFill="1" applyBorder="1" applyAlignment="1">
      <alignment horizontal="left"/>
    </xf>
    <xf numFmtId="164" fontId="2" fillId="3" borderId="3" xfId="2" applyNumberFormat="1" applyFill="1" applyBorder="1" applyAlignment="1">
      <alignment horizontal="center"/>
    </xf>
    <xf numFmtId="169" fontId="2" fillId="3" borderId="4" xfId="2" applyFill="1" applyBorder="1" applyAlignment="1">
      <alignment horizontal="center" vertical="center"/>
    </xf>
    <xf numFmtId="169" fontId="2" fillId="3" borderId="0" xfId="2" applyFill="1" applyAlignment="1">
      <alignment vertical="center" wrapText="1"/>
    </xf>
    <xf numFmtId="169" fontId="7" fillId="3" borderId="0" xfId="2" applyFont="1" applyFill="1"/>
    <xf numFmtId="165" fontId="2" fillId="3" borderId="0" xfId="2" applyNumberFormat="1" applyFill="1" applyAlignment="1">
      <alignment horizontal="center"/>
    </xf>
    <xf numFmtId="169" fontId="2" fillId="3" borderId="0" xfId="2" applyFill="1" applyAlignment="1">
      <alignment horizontal="center"/>
    </xf>
    <xf numFmtId="169" fontId="9" fillId="3" borderId="0" xfId="2" applyFont="1" applyFill="1" applyAlignment="1">
      <alignment horizontal="center" vertical="center"/>
    </xf>
    <xf numFmtId="164" fontId="2" fillId="3" borderId="3" xfId="2" applyNumberFormat="1" applyFill="1" applyBorder="1" applyAlignment="1">
      <alignment horizontal="center" vertical="center"/>
    </xf>
    <xf numFmtId="169" fontId="2" fillId="3" borderId="0" xfId="2" applyFill="1" applyAlignment="1">
      <alignment horizontal="left" vertical="center"/>
    </xf>
    <xf numFmtId="0" fontId="0" fillId="3" borderId="0" xfId="0" applyFill="1"/>
    <xf numFmtId="164" fontId="2" fillId="3" borderId="0" xfId="2" applyNumberFormat="1" applyFill="1" applyAlignment="1">
      <alignment horizontal="center"/>
    </xf>
    <xf numFmtId="169" fontId="12" fillId="3" borderId="0" xfId="2" applyFont="1" applyFill="1" applyAlignment="1">
      <alignment vertical="center"/>
    </xf>
    <xf numFmtId="169" fontId="2" fillId="5" borderId="1" xfId="2" applyFill="1" applyBorder="1"/>
    <xf numFmtId="169" fontId="2" fillId="5" borderId="1" xfId="2" applyFill="1" applyBorder="1" applyAlignment="1">
      <alignment vertical="center" wrapText="1"/>
    </xf>
    <xf numFmtId="169" fontId="10" fillId="5" borderId="2" xfId="2" applyFont="1" applyFill="1" applyBorder="1" applyAlignment="1">
      <alignment vertical="center" wrapText="1"/>
    </xf>
    <xf numFmtId="169" fontId="13" fillId="3" borderId="0" xfId="2" applyFont="1" applyFill="1" applyAlignment="1">
      <alignment horizontal="right" vertical="center"/>
    </xf>
    <xf numFmtId="169" fontId="2" fillId="7" borderId="0" xfId="2" applyFill="1" applyAlignment="1">
      <alignment horizontal="center" vertical="center" wrapText="1"/>
    </xf>
    <xf numFmtId="169" fontId="7" fillId="3" borderId="2" xfId="2" applyFont="1" applyFill="1" applyBorder="1" applyAlignment="1">
      <alignment horizontal="left" vertical="top" wrapText="1"/>
    </xf>
    <xf numFmtId="169" fontId="5" fillId="3" borderId="0" xfId="2" applyFont="1" applyFill="1" applyAlignment="1">
      <alignment vertical="center"/>
    </xf>
    <xf numFmtId="169" fontId="16" fillId="3" borderId="0" xfId="7" applyNumberFormat="1" applyFont="1" applyFill="1" applyAlignment="1">
      <alignment vertical="center"/>
    </xf>
    <xf numFmtId="169" fontId="16" fillId="6" borderId="0" xfId="7" applyNumberFormat="1" applyFont="1" applyFill="1" applyAlignment="1">
      <alignment vertical="center" wrapText="1"/>
    </xf>
    <xf numFmtId="0" fontId="2" fillId="4" borderId="1" xfId="2" applyNumberFormat="1" applyFill="1" applyBorder="1" applyAlignment="1">
      <alignment horizontal="center" vertical="center"/>
    </xf>
    <xf numFmtId="0" fontId="2" fillId="5" borderId="0" xfId="2" applyNumberFormat="1" applyFill="1"/>
    <xf numFmtId="171" fontId="2" fillId="4" borderId="1" xfId="2" applyNumberFormat="1" applyFill="1" applyBorder="1" applyAlignment="1">
      <alignment horizontal="center" vertical="center" wrapText="1"/>
    </xf>
    <xf numFmtId="0" fontId="2" fillId="3" borderId="0" xfId="2" applyNumberFormat="1" applyFill="1" applyAlignment="1">
      <alignment horizontal="center" vertical="center"/>
    </xf>
    <xf numFmtId="3" fontId="2" fillId="4" borderId="1" xfId="2" applyNumberFormat="1" applyFill="1" applyBorder="1" applyAlignment="1">
      <alignment horizontal="center" vertical="center" wrapText="1"/>
    </xf>
    <xf numFmtId="0" fontId="2" fillId="4" borderId="1" xfId="2" applyNumberFormat="1" applyFill="1" applyBorder="1" applyAlignment="1">
      <alignment horizontal="center" vertical="center" wrapText="1"/>
    </xf>
    <xf numFmtId="171" fontId="2" fillId="3" borderId="0" xfId="2" applyNumberFormat="1" applyFill="1" applyAlignment="1">
      <alignment horizontal="center" vertical="center"/>
    </xf>
    <xf numFmtId="171" fontId="11" fillId="3" borderId="3" xfId="2" applyNumberFormat="1" applyFont="1" applyFill="1" applyBorder="1" applyAlignment="1">
      <alignment horizontal="center" vertical="center"/>
    </xf>
    <xf numFmtId="169" fontId="2" fillId="0" borderId="0" xfId="2" applyAlignment="1">
      <alignment horizontal="center"/>
    </xf>
  </cellXfs>
  <cellStyles count="8">
    <cellStyle name="ConditionalStyle_1" xfId="1" xr:uid="{B08CF394-8442-4387-8F3D-196B3674E9A0}"/>
    <cellStyle name="Excel Built-in Normal" xfId="2" xr:uid="{FF8EB5E5-B387-401F-954E-D34460119237}"/>
    <cellStyle name="Heading" xfId="3" xr:uid="{2A21D1F1-B189-4C1F-87CB-CD84ADBD9A71}"/>
    <cellStyle name="Heading1" xfId="4" xr:uid="{91EF3DD8-728D-4D85-87E1-82423C4D432B}"/>
    <cellStyle name="Lien hypertexte" xfId="7" builtinId="8"/>
    <cellStyle name="Normal" xfId="0" builtinId="0" customBuiltin="1"/>
    <cellStyle name="Result" xfId="5" xr:uid="{1549577D-CB51-4955-AD0C-BC0E85F0E566}"/>
    <cellStyle name="Result2" xfId="6" xr:uid="{B1892F25-5330-4051-88D5-1273DE347E77}"/>
  </cellStyles>
  <dxfs count="2">
    <dxf>
      <fill>
        <patternFill patternType="solid">
          <fgColor rgb="FF92D050"/>
          <bgColor rgb="FF92D050"/>
        </patternFill>
      </fill>
    </dxf>
    <dxf>
      <fill>
        <patternFill patternType="solid">
          <fgColor rgb="FF92D050"/>
          <bgColor rgb="FF92D05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892628</xdr:colOff>
      <xdr:row>0</xdr:row>
      <xdr:rowOff>110160</xdr:rowOff>
    </xdr:from>
    <xdr:ext cx="4193722" cy="398160"/>
    <xdr:sp macro="" textlink="">
      <xdr:nvSpPr>
        <xdr:cNvPr id="2" name="Rectangle 1">
          <a:extLst>
            <a:ext uri="{FF2B5EF4-FFF2-40B4-BE49-F238E27FC236}">
              <a16:creationId xmlns:a16="http://schemas.microsoft.com/office/drawing/2014/main" id="{36536B10-CA09-CAC9-0342-DFC974B5BFBF}"/>
            </a:ext>
          </a:extLst>
        </xdr:cNvPr>
        <xdr:cNvSpPr/>
      </xdr:nvSpPr>
      <xdr:spPr>
        <a:xfrm>
          <a:off x="1099457" y="110160"/>
          <a:ext cx="4193722" cy="398160"/>
        </a:xfrm>
        <a:prstGeom prst="rect">
          <a:avLst/>
        </a:prstGeom>
        <a:solidFill>
          <a:srgbClr val="EEEEEE"/>
        </a:solidFill>
        <a:ln w="25400">
          <a:solidFill>
            <a:schemeClr val="accent1">
              <a:shade val="50000"/>
            </a:schemeClr>
          </a:solidFill>
          <a:prstDash val="solid"/>
        </a:ln>
      </xdr:spPr>
      <xdr:txBody>
        <a:bodyPr vert="horz" wrap="none" lIns="0" tIns="0" rIns="0" bIns="0" anchor="ctr" anchorCtr="1" compatLnSpc="0"/>
        <a:lstStyle/>
        <a:p>
          <a:pPr lvl="0" algn="ctr" rtl="0" hangingPunct="0">
            <a:buNone/>
            <a:tabLst/>
            <a:defRPr>
              <a:solidFill>
                <a:srgbClr val="9900FF"/>
              </a:solidFill>
            </a:defRPr>
          </a:pPr>
          <a:r>
            <a:rPr lang="fr-FR" sz="1200" kern="1200">
              <a:solidFill>
                <a:srgbClr val="9900FF"/>
              </a:solidFill>
              <a:latin typeface="Times New Roman" pitchFamily="18"/>
            </a:rPr>
            <a:t>Veuillez saisir les informations dans les encadrés sur</a:t>
          </a:r>
          <a:r>
            <a:rPr lang="fr-FR" sz="1200" kern="1200" baseline="0">
              <a:solidFill>
                <a:srgbClr val="9900FF"/>
              </a:solidFill>
              <a:latin typeface="Times New Roman" pitchFamily="18"/>
            </a:rPr>
            <a:t> fond </a:t>
          </a:r>
          <a:r>
            <a:rPr lang="fr-FR" sz="1200" kern="1200">
              <a:solidFill>
                <a:srgbClr val="9900FF"/>
              </a:solidFill>
              <a:latin typeface="Times New Roman" pitchFamily="18"/>
            </a:rPr>
            <a:t>jaune</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cfdt-retrait&#233;s.fr/48-Modalites-d-attribution-de-trimestres-et-avantages-familiaux-des-fonctionnaires" TargetMode="External"/><Relationship Id="rId1" Type="http://schemas.openxmlformats.org/officeDocument/2006/relationships/hyperlink" Target="http://www.cfdt-retrait&#233;s.fr/49-Taux-de-liquidation-calcul-de-la-pension-decote-surcote-minimum-garan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21F4-4523-44DA-B537-3F2FF93EC577}">
  <dimension ref="A1:XFB1003"/>
  <sheetViews>
    <sheetView tabSelected="1" workbookViewId="0">
      <selection activeCell="C7" sqref="C7"/>
    </sheetView>
  </sheetViews>
  <sheetFormatPr baseColWidth="10" defaultRowHeight="15" customHeight="1" x14ac:dyDescent="0.25"/>
  <cols>
    <col min="1" max="1" width="3" style="1" customWidth="1"/>
    <col min="2" max="2" width="60.25" style="1" customWidth="1"/>
    <col min="3" max="3" width="9.625" style="1" bestFit="1" customWidth="1"/>
    <col min="4" max="4" width="8.375" style="1" bestFit="1" customWidth="1"/>
    <col min="5" max="24" width="10.875" style="1" customWidth="1"/>
    <col min="25" max="1021" width="14.75" style="1" customWidth="1"/>
    <col min="16382" max="16384" width="11" style="1"/>
  </cols>
  <sheetData>
    <row r="1" spans="1:1021 16382:16382" x14ac:dyDescent="0.25">
      <c r="A1" s="7"/>
      <c r="B1" s="7"/>
      <c r="C1" s="7"/>
      <c r="D1" s="7"/>
      <c r="E1" s="7"/>
      <c r="F1" s="7"/>
      <c r="G1" s="7"/>
      <c r="H1" s="7"/>
      <c r="I1" s="7"/>
      <c r="J1" s="7"/>
    </row>
    <row r="2" spans="1:1021 16382:16382" x14ac:dyDescent="0.25">
      <c r="A2" s="7"/>
      <c r="B2" s="7"/>
      <c r="C2" s="7"/>
      <c r="D2" s="7"/>
      <c r="E2" s="7"/>
      <c r="F2" s="7"/>
      <c r="G2" s="7"/>
      <c r="H2" s="7"/>
      <c r="I2" s="7"/>
      <c r="J2" s="7"/>
    </row>
    <row r="3" spans="1:1021 16382:16382" x14ac:dyDescent="0.25">
      <c r="A3" s="7"/>
      <c r="B3" s="7"/>
      <c r="C3" s="7"/>
      <c r="D3" s="7"/>
      <c r="E3" s="7"/>
      <c r="F3" s="7"/>
      <c r="G3" s="7"/>
      <c r="H3" s="7"/>
      <c r="I3" s="7"/>
      <c r="J3" s="7"/>
    </row>
    <row r="4" spans="1:1021 16382:16382" customFormat="1" ht="7.5" customHeight="1" x14ac:dyDescent="0.25">
      <c r="A4" s="7"/>
      <c r="B4" s="7"/>
      <c r="C4" s="7"/>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XFB4" s="1"/>
    </row>
    <row r="5" spans="1:1021 16382:16382" customFormat="1" ht="21" x14ac:dyDescent="0.25">
      <c r="A5" s="7"/>
      <c r="B5" s="30" t="s">
        <v>17</v>
      </c>
      <c r="C5" s="30"/>
      <c r="D5" s="30"/>
      <c r="E5" s="7"/>
      <c r="F5" s="7"/>
      <c r="G5" s="7"/>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XFB5" s="1"/>
    </row>
    <row r="6" spans="1:1021 16382:16382" customFormat="1" x14ac:dyDescent="0.25">
      <c r="A6" s="7"/>
      <c r="B6" s="7"/>
      <c r="C6" s="7"/>
      <c r="D6" s="7"/>
      <c r="E6" s="7"/>
      <c r="F6" s="7"/>
      <c r="G6" s="7"/>
      <c r="H6" s="7"/>
      <c r="I6" s="7"/>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XFB6" s="1"/>
    </row>
    <row r="7" spans="1:1021 16382:16382" customFormat="1" x14ac:dyDescent="0.25">
      <c r="A7" s="7"/>
      <c r="B7" s="24" t="s">
        <v>0</v>
      </c>
      <c r="C7" s="33">
        <v>1960</v>
      </c>
      <c r="D7" s="7"/>
      <c r="E7" s="7"/>
      <c r="F7" s="7"/>
      <c r="G7" s="7"/>
      <c r="H7" s="7"/>
      <c r="I7" s="7"/>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XFB7" s="1"/>
    </row>
    <row r="8" spans="1:1021 16382:16382" customFormat="1" x14ac:dyDescent="0.25">
      <c r="A8" s="7"/>
      <c r="B8" s="27" t="str">
        <f>IF(C7=1965,"Indiquez le mois de naissance","Ne rien saisir en C8 ")</f>
        <v xml:space="preserve">Ne rien saisir en C8 </v>
      </c>
      <c r="C8" s="34"/>
      <c r="D8" s="7"/>
      <c r="E8" s="7"/>
      <c r="F8" s="7"/>
      <c r="G8" s="7"/>
      <c r="H8" s="7"/>
      <c r="I8" s="7"/>
      <c r="J8" s="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XFB8" s="1"/>
    </row>
    <row r="9" spans="1:1021 16382:16382" customFormat="1" ht="30.75" customHeight="1" x14ac:dyDescent="0.25">
      <c r="A9" s="7"/>
      <c r="B9" s="25" t="s">
        <v>18</v>
      </c>
      <c r="C9" s="35"/>
      <c r="D9" s="8"/>
      <c r="E9" s="7"/>
      <c r="F9" s="7"/>
      <c r="G9" s="7"/>
      <c r="H9" s="7"/>
      <c r="I9" s="7"/>
      <c r="J9" s="7"/>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XFB9" s="1"/>
    </row>
    <row r="10" spans="1:1021 16382:16382" customFormat="1" ht="20.100000000000001" customHeight="1" x14ac:dyDescent="0.25">
      <c r="A10" s="7"/>
      <c r="B10" s="31" t="s">
        <v>21</v>
      </c>
      <c r="C10" s="8"/>
      <c r="D10" s="8"/>
      <c r="E10" s="7"/>
      <c r="F10" s="7"/>
      <c r="G10" s="7"/>
      <c r="H10" s="7"/>
      <c r="I10" s="7"/>
      <c r="J10" s="7"/>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XFB10" s="1"/>
    </row>
    <row r="11" spans="1:1021 16382:16382" customFormat="1" ht="19.5" customHeight="1" x14ac:dyDescent="0.25">
      <c r="A11" s="7"/>
      <c r="B11" s="7" t="s">
        <v>1</v>
      </c>
      <c r="C11" s="36">
        <f>+Calculs!C4</f>
        <v>167</v>
      </c>
      <c r="D11" s="7"/>
      <c r="E11" s="7"/>
      <c r="F11" s="7"/>
      <c r="G11" s="7"/>
      <c r="H11" s="7"/>
      <c r="I11" s="7"/>
      <c r="J11" s="7"/>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XFB11" s="1"/>
    </row>
    <row r="12" spans="1:1021 16382:16382" customFormat="1" x14ac:dyDescent="0.25">
      <c r="A12" s="10"/>
      <c r="B12" s="11" t="s">
        <v>28</v>
      </c>
      <c r="C12" s="12">
        <f>Calculs!J4</f>
        <v>0</v>
      </c>
      <c r="D12" s="13" t="s">
        <v>2</v>
      </c>
      <c r="E12" s="14"/>
      <c r="F12" s="7"/>
      <c r="G12" s="7"/>
      <c r="H12" s="7"/>
      <c r="I12" s="7"/>
      <c r="J12" s="7"/>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XFB12" s="1"/>
    </row>
    <row r="13" spans="1:1021 16382:16382" customFormat="1" ht="12" customHeight="1" x14ac:dyDescent="0.25">
      <c r="A13" s="10"/>
      <c r="B13" s="15"/>
      <c r="C13" s="16"/>
      <c r="D13" s="18"/>
      <c r="E13" s="14"/>
      <c r="F13" s="7"/>
      <c r="G13" s="7"/>
      <c r="H13" s="7"/>
      <c r="I13" s="7"/>
      <c r="J13" s="7"/>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XFB13" s="1"/>
    </row>
    <row r="14" spans="1:1021 16382:16382" customFormat="1" ht="33" customHeight="1" x14ac:dyDescent="0.25">
      <c r="A14" s="10"/>
      <c r="B14" s="25" t="s">
        <v>23</v>
      </c>
      <c r="C14" s="37"/>
      <c r="D14" s="14"/>
      <c r="E14" s="14"/>
      <c r="F14" s="7"/>
      <c r="G14" s="7"/>
      <c r="H14" s="7"/>
      <c r="I14" s="7"/>
      <c r="J14" s="7"/>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XFB14" s="1"/>
    </row>
    <row r="15" spans="1:1021 16382:16382" customFormat="1" ht="20.100000000000001" customHeight="1" x14ac:dyDescent="0.25">
      <c r="A15" s="10"/>
      <c r="B15" s="32" t="s">
        <v>22</v>
      </c>
      <c r="C15" s="28"/>
      <c r="D15" s="14"/>
      <c r="E15" s="14"/>
      <c r="F15" s="7"/>
      <c r="G15" s="7"/>
      <c r="H15" s="7"/>
      <c r="I15" s="7"/>
      <c r="J15" s="7"/>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XFB15" s="1"/>
    </row>
    <row r="16" spans="1:1021 16382:16382" customFormat="1" ht="23.25" customHeight="1" x14ac:dyDescent="0.25">
      <c r="A16" s="10"/>
      <c r="B16" s="29" t="s">
        <v>19</v>
      </c>
      <c r="C16" s="19">
        <f>Calculs!H4</f>
        <v>0</v>
      </c>
      <c r="D16" s="13" t="s">
        <v>2</v>
      </c>
      <c r="E16" s="14"/>
      <c r="F16" s="7"/>
      <c r="G16" s="7"/>
      <c r="H16" s="7"/>
      <c r="I16" s="7"/>
      <c r="J16" s="7"/>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XFB16" s="1"/>
    </row>
    <row r="17" spans="1:1021 16382:16382" customFormat="1" ht="10.5" customHeight="1" x14ac:dyDescent="0.25">
      <c r="A17" s="10"/>
      <c r="B17" s="7"/>
      <c r="C17" s="9"/>
      <c r="D17" s="7"/>
      <c r="E17" s="7"/>
      <c r="F17" s="7"/>
      <c r="G17" s="7"/>
      <c r="H17" s="7"/>
      <c r="I17" s="7"/>
      <c r="J17" s="7"/>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XFB17" s="1"/>
    </row>
    <row r="18" spans="1:1021 16382:16382" customFormat="1" ht="30" x14ac:dyDescent="0.25">
      <c r="A18" s="10"/>
      <c r="B18" s="25" t="s">
        <v>27</v>
      </c>
      <c r="C18" s="38"/>
      <c r="D18" s="7"/>
      <c r="E18" s="7"/>
      <c r="F18" s="7"/>
      <c r="G18" s="7"/>
      <c r="H18" s="7"/>
      <c r="I18" s="7"/>
      <c r="J18" s="7"/>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XFB18" s="1"/>
    </row>
    <row r="19" spans="1:1021 16382:16382" customFormat="1" ht="9.75" customHeight="1" x14ac:dyDescent="0.25">
      <c r="A19" s="10"/>
      <c r="B19" s="21"/>
      <c r="C19" s="7"/>
      <c r="D19" s="7"/>
      <c r="E19" s="7"/>
      <c r="F19" s="7"/>
      <c r="G19" s="7"/>
      <c r="H19" s="7"/>
      <c r="I19" s="7"/>
      <c r="J19" s="7"/>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XFB19" s="1"/>
    </row>
    <row r="20" spans="1:1021 16382:16382" customFormat="1" x14ac:dyDescent="0.25">
      <c r="A20" s="10"/>
      <c r="B20" s="20" t="s">
        <v>3</v>
      </c>
      <c r="C20" s="39">
        <f>IF(C18=0,0,IF(Calculs!H4&gt;=Calculs!J4,0,Calculs!I4-Calculs!H4))</f>
        <v>0</v>
      </c>
      <c r="D20" s="9" t="s">
        <v>2</v>
      </c>
      <c r="E20" s="7"/>
      <c r="F20" s="7"/>
      <c r="G20" s="7"/>
      <c r="H20" s="7"/>
      <c r="I20" s="7"/>
      <c r="J20" s="7"/>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XFB20" s="1"/>
    </row>
    <row r="21" spans="1:1021 16382:16382" customFormat="1" x14ac:dyDescent="0.25">
      <c r="A21" s="10"/>
      <c r="B21" s="7" t="s">
        <v>24</v>
      </c>
      <c r="C21" s="22">
        <f>Calculs!I4</f>
        <v>0</v>
      </c>
      <c r="D21" s="9" t="s">
        <v>2</v>
      </c>
      <c r="E21" s="7"/>
      <c r="F21" s="7"/>
      <c r="G21" s="7"/>
      <c r="H21" s="7"/>
      <c r="I21" s="7"/>
      <c r="J21" s="7"/>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XFB21" s="1"/>
    </row>
    <row r="22" spans="1:1021 16382:16382" customFormat="1" ht="6.75" customHeight="1" x14ac:dyDescent="0.25">
      <c r="A22" s="7"/>
      <c r="B22" s="7"/>
      <c r="C22" s="7"/>
      <c r="D22" s="7"/>
      <c r="E22" s="7"/>
      <c r="F22" s="7"/>
      <c r="G22" s="7"/>
      <c r="H22" s="7"/>
      <c r="I22" s="7"/>
      <c r="J22" s="7"/>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XFB22" s="1"/>
    </row>
    <row r="23" spans="1:1021 16382:16382" customFormat="1" ht="45" x14ac:dyDescent="0.25">
      <c r="A23" s="7"/>
      <c r="B23" s="26" t="str">
        <f>IF(Calculs!I4&gt;=Calculs!J4,CONCATENATE(Calculs!K5),CONCATENATE(Calculs!K6))</f>
        <v>Le montant de la retraite majorée (C) ne pouvant pas être supérieur 
au montant de la retraite avec la durée d'assurance requise (A) 
Le montant de votre pension majorée écrétée sera de</v>
      </c>
      <c r="C23" s="40">
        <f>IF(Calculs!I4&lt;Calculs!J4,Calculs!I4,Calculs!J4)</f>
        <v>0</v>
      </c>
      <c r="D23" s="13" t="s">
        <v>2</v>
      </c>
      <c r="E23" s="7"/>
      <c r="F23" s="7"/>
      <c r="G23" s="7"/>
      <c r="H23" s="7"/>
      <c r="I23" s="7"/>
      <c r="J23" s="7"/>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XFB23" s="1"/>
    </row>
    <row r="24" spans="1:1021 16382:16382" customFormat="1" ht="8.25" customHeight="1" x14ac:dyDescent="0.25">
      <c r="A24" s="7"/>
      <c r="B24" s="7"/>
      <c r="C24" s="7"/>
      <c r="D24" s="7"/>
      <c r="E24" s="7"/>
      <c r="F24" s="7"/>
      <c r="G24" s="7"/>
      <c r="H24" s="7"/>
      <c r="I24" s="7"/>
      <c r="J24" s="7"/>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XFB24" s="1"/>
    </row>
    <row r="25" spans="1:1021 16382:16382" customFormat="1" ht="15.75" customHeight="1" x14ac:dyDescent="0.25">
      <c r="A25" s="7"/>
      <c r="B25" s="20" t="s">
        <v>20</v>
      </c>
      <c r="C25" s="22">
        <f>+C23-C16</f>
        <v>0</v>
      </c>
      <c r="D25" s="17" t="s">
        <v>2</v>
      </c>
      <c r="E25" s="7"/>
      <c r="F25" s="7"/>
      <c r="G25" s="7"/>
      <c r="H25" s="7"/>
      <c r="I25" s="7"/>
      <c r="J25" s="7"/>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XFB25" s="1"/>
    </row>
    <row r="26" spans="1:1021 16382:16382" customFormat="1" ht="15.75" customHeight="1" x14ac:dyDescent="0.25">
      <c r="A26" s="7"/>
      <c r="B26" s="7"/>
      <c r="C26" s="7"/>
      <c r="D26" s="7"/>
      <c r="E26" s="7"/>
      <c r="F26" s="7"/>
      <c r="G26" s="7"/>
      <c r="H26" s="7"/>
      <c r="I26" s="7"/>
      <c r="J26" s="7"/>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XFB26" s="1"/>
    </row>
    <row r="27" spans="1:1021 16382:16382" customFormat="1" ht="17.649999999999999" customHeight="1" x14ac:dyDescent="0.25">
      <c r="A27" s="7"/>
      <c r="B27" s="23"/>
      <c r="C27" s="21"/>
      <c r="D27" s="21"/>
      <c r="E27" s="7"/>
      <c r="F27" s="7"/>
      <c r="G27" s="7"/>
      <c r="H27" s="7"/>
      <c r="I27" s="7"/>
      <c r="J27" s="7"/>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XFB27" s="1"/>
    </row>
    <row r="28" spans="1:1021 16382:16382" customFormat="1" ht="15.75" customHeight="1" x14ac:dyDescent="0.25">
      <c r="A28" s="7"/>
      <c r="B28" s="7"/>
      <c r="C28" s="7"/>
      <c r="D28" s="7"/>
      <c r="E28" s="7"/>
      <c r="F28" s="7"/>
      <c r="G28" s="7"/>
      <c r="H28" s="7"/>
      <c r="I28" s="7"/>
      <c r="J28" s="7"/>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XFB28" s="1"/>
    </row>
    <row r="29" spans="1:1021 16382:16382" customFormat="1" ht="15.75" customHeight="1" x14ac:dyDescent="0.25">
      <c r="A29" s="7"/>
      <c r="B29" s="7"/>
      <c r="C29" s="7"/>
      <c r="D29" s="7"/>
      <c r="E29" s="7"/>
      <c r="F29" s="7"/>
      <c r="G29" s="7"/>
      <c r="H29" s="7"/>
      <c r="I29" s="7"/>
      <c r="J29" s="7"/>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XFB29" s="1"/>
    </row>
    <row r="30" spans="1:1021 16382:16382" customFormat="1" ht="15.75" customHeight="1" x14ac:dyDescent="0.25">
      <c r="A30" s="7"/>
      <c r="B30" s="7"/>
      <c r="C30" s="7"/>
      <c r="D30" s="7"/>
      <c r="E30" s="7"/>
      <c r="F30" s="7"/>
      <c r="G30" s="7"/>
      <c r="H30" s="7"/>
      <c r="I30" s="7"/>
      <c r="J30" s="7"/>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XFB30" s="1"/>
    </row>
    <row r="31" spans="1:1021 16382:16382" customFormat="1" ht="15.75" customHeight="1" x14ac:dyDescent="0.25">
      <c r="A31" s="7"/>
      <c r="B31" s="7"/>
      <c r="C31" s="7"/>
      <c r="D31" s="7"/>
      <c r="E31" s="7"/>
      <c r="F31" s="7"/>
      <c r="G31" s="7"/>
      <c r="H31" s="7"/>
      <c r="I31" s="7"/>
      <c r="J31" s="7"/>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XFB31" s="1"/>
    </row>
    <row r="32" spans="1:1021 16382:16382" customFormat="1" ht="15.75" customHeight="1" x14ac:dyDescent="0.25">
      <c r="A32" s="7"/>
      <c r="B32" s="7"/>
      <c r="C32" s="7"/>
      <c r="D32" s="7"/>
      <c r="E32" s="7"/>
      <c r="F32" s="7"/>
      <c r="G32" s="7"/>
      <c r="H32" s="7"/>
      <c r="I32" s="7"/>
      <c r="J32" s="7"/>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XFB32" s="1"/>
    </row>
    <row r="33" spans="1:1021 16382:16382" customFormat="1" ht="15.75" customHeight="1" x14ac:dyDescent="0.25">
      <c r="A33" s="7"/>
      <c r="B33" s="7"/>
      <c r="C33" s="7"/>
      <c r="D33" s="7"/>
      <c r="E33" s="7"/>
      <c r="F33" s="7"/>
      <c r="G33" s="7"/>
      <c r="H33" s="7"/>
      <c r="I33" s="7"/>
      <c r="J33" s="7"/>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XFB33" s="1"/>
    </row>
    <row r="34" spans="1:1021 16382:16382" customFormat="1" ht="15.75" customHeight="1" x14ac:dyDescent="0.25">
      <c r="A34" s="7"/>
      <c r="B34" s="7"/>
      <c r="C34" s="7"/>
      <c r="D34" s="7"/>
      <c r="E34" s="7"/>
      <c r="F34" s="7"/>
      <c r="G34" s="7"/>
      <c r="H34" s="7"/>
      <c r="I34" s="7"/>
      <c r="J34" s="7"/>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XFB34" s="1"/>
    </row>
    <row r="35" spans="1:1021 16382:16382" customFormat="1" ht="15.75" customHeight="1" x14ac:dyDescent="0.25">
      <c r="A35" s="7"/>
      <c r="B35" s="7"/>
      <c r="C35" s="7"/>
      <c r="D35" s="7"/>
      <c r="E35" s="7"/>
      <c r="F35" s="7"/>
      <c r="G35" s="7"/>
      <c r="H35" s="7"/>
      <c r="I35" s="7"/>
      <c r="J35" s="7"/>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XFB35" s="1"/>
    </row>
    <row r="36" spans="1:1021 16382:16382" customFormat="1" ht="15.75" customHeight="1" x14ac:dyDescent="0.25">
      <c r="A36" s="7"/>
      <c r="B36" s="7"/>
      <c r="C36" s="7"/>
      <c r="D36" s="7"/>
      <c r="E36" s="7"/>
      <c r="F36" s="7"/>
      <c r="G36" s="7"/>
      <c r="H36" s="7"/>
      <c r="I36" s="7"/>
      <c r="J36" s="7"/>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XFB36" s="1"/>
    </row>
    <row r="37" spans="1:1021 16382:16382" customFormat="1" ht="15.75" customHeight="1" x14ac:dyDescent="0.25">
      <c r="A37" s="7"/>
      <c r="B37" s="7"/>
      <c r="C37" s="7"/>
      <c r="D37" s="7"/>
      <c r="E37" s="7"/>
      <c r="F37" s="7"/>
      <c r="G37" s="7"/>
      <c r="H37" s="7"/>
      <c r="I37" s="7"/>
      <c r="J37" s="7"/>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XFB37" s="1"/>
    </row>
    <row r="38" spans="1:1021 16382:16382" customFormat="1" ht="15.75" customHeight="1" x14ac:dyDescent="0.25">
      <c r="A38" s="7"/>
      <c r="B38" s="7"/>
      <c r="C38" s="7"/>
      <c r="D38" s="7"/>
      <c r="E38" s="7"/>
      <c r="F38" s="7"/>
      <c r="G38" s="7"/>
      <c r="H38" s="7"/>
      <c r="I38" s="7"/>
      <c r="J38" s="7"/>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XFB38" s="1"/>
    </row>
    <row r="39" spans="1:1021 16382:16382" customFormat="1" ht="15.75" customHeight="1" x14ac:dyDescent="0.25">
      <c r="A39" s="7"/>
      <c r="B39" s="7"/>
      <c r="C39" s="7"/>
      <c r="D39" s="7"/>
      <c r="E39" s="7"/>
      <c r="F39" s="7"/>
      <c r="G39" s="7"/>
      <c r="H39" s="7"/>
      <c r="I39" s="7"/>
      <c r="J39" s="7"/>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XFB39" s="1"/>
    </row>
    <row r="40" spans="1:1021 16382:16382" customFormat="1" ht="15.75" customHeight="1" x14ac:dyDescent="0.25">
      <c r="A40" s="7"/>
      <c r="B40" s="7"/>
      <c r="C40" s="7"/>
      <c r="D40" s="7"/>
      <c r="E40" s="7"/>
      <c r="F40" s="7"/>
      <c r="G40" s="7"/>
      <c r="H40" s="7"/>
      <c r="I40" s="7"/>
      <c r="J40" s="7"/>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XFB40" s="1"/>
    </row>
    <row r="41" spans="1:1021 16382:16382" customFormat="1" ht="15.75" customHeight="1" x14ac:dyDescent="0.25">
      <c r="A41" s="7"/>
      <c r="B41" s="7"/>
      <c r="C41" s="7"/>
      <c r="D41" s="7"/>
      <c r="E41" s="7"/>
      <c r="F41" s="7"/>
      <c r="G41" s="7"/>
      <c r="H41" s="7"/>
      <c r="I41" s="7"/>
      <c r="J41" s="7"/>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XFB41" s="1"/>
    </row>
    <row r="42" spans="1:1021 16382:16382" customFormat="1" ht="15.75" customHeight="1" x14ac:dyDescent="0.25">
      <c r="A42" s="7"/>
      <c r="B42" s="7"/>
      <c r="C42" s="7"/>
      <c r="D42" s="7"/>
      <c r="E42" s="7"/>
      <c r="F42" s="7"/>
      <c r="G42" s="7"/>
      <c r="H42" s="7"/>
      <c r="I42" s="7"/>
      <c r="J42" s="7"/>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XFB42" s="1"/>
    </row>
    <row r="43" spans="1:1021 16382:16382" customFormat="1" ht="15.75" customHeight="1" x14ac:dyDescent="0.25">
      <c r="A43" s="7"/>
      <c r="B43" s="7"/>
      <c r="C43" s="7"/>
      <c r="D43" s="7"/>
      <c r="E43" s="7"/>
      <c r="F43" s="7"/>
      <c r="G43" s="7"/>
      <c r="H43" s="7"/>
      <c r="I43" s="7"/>
      <c r="J43" s="7"/>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XFB43" s="1"/>
    </row>
    <row r="44" spans="1:1021 16382:16382" customFormat="1" ht="15.75" customHeight="1" x14ac:dyDescent="0.25">
      <c r="A44" s="7"/>
      <c r="B44" s="7"/>
      <c r="C44" s="7"/>
      <c r="D44" s="7"/>
      <c r="E44" s="7"/>
      <c r="F44" s="7"/>
      <c r="G44" s="7"/>
      <c r="H44" s="7"/>
      <c r="I44" s="7"/>
      <c r="J44" s="7"/>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XFB44" s="1"/>
    </row>
    <row r="45" spans="1:1021 16382:16382" customFormat="1"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XFB45" s="1"/>
    </row>
    <row r="46" spans="1:1021 16382:16382" customFormat="1"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XFB46" s="1"/>
    </row>
    <row r="47" spans="1:1021 16382:16382" customFormat="1"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XFB47" s="1"/>
    </row>
    <row r="48" spans="1:1021 16382:16382" customFormat="1"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XFB48" s="1"/>
    </row>
    <row r="49" spans="1:1021 16382:16382" customFormat="1"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XFB49" s="1"/>
    </row>
    <row r="50" spans="1:1021 16382:16382" customFormat="1"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XFB50" s="1"/>
    </row>
    <row r="51" spans="1:1021 16382:16382" customFormat="1"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XFB51" s="1"/>
    </row>
    <row r="52" spans="1:1021 16382:16382" customFormat="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XFB52" s="1"/>
    </row>
    <row r="53" spans="1:1021 16382:16382" customFormat="1"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XFB53" s="1"/>
    </row>
    <row r="54" spans="1:1021 16382:16382" customFormat="1"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XFB54" s="1"/>
    </row>
    <row r="55" spans="1:1021 16382:16382" customFormat="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XFB55" s="1"/>
    </row>
    <row r="56" spans="1:1021 16382:16382" customFormat="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XFB56" s="1"/>
    </row>
    <row r="57" spans="1:1021 16382:16382" customFormat="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XFB57" s="1"/>
    </row>
    <row r="58" spans="1:1021 16382:16382" customFormat="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XFB58" s="1"/>
    </row>
    <row r="59" spans="1:1021 16382:16382" customFormat="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XFB59" s="1"/>
    </row>
    <row r="60" spans="1:1021 16382:16382" customFormat="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XFB60" s="1"/>
    </row>
    <row r="61" spans="1:1021 16382:16382" customFormat="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XFB61" s="1"/>
    </row>
    <row r="62" spans="1:1021 16382:16382" customFormat="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XFB62" s="1"/>
    </row>
    <row r="63" spans="1:1021 16382:16382" customFormat="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XFB63" s="1"/>
    </row>
    <row r="64" spans="1:1021 16382:16382" customFormat="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XFB64" s="1"/>
    </row>
    <row r="65" spans="1:1021 16382:16382" customFormat="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XFB65" s="1"/>
    </row>
    <row r="66" spans="1:1021 16382:16382" customFormat="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XFB66" s="1"/>
    </row>
    <row r="67" spans="1:1021 16382:16382" customFormat="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XFB67" s="1"/>
    </row>
    <row r="68" spans="1:1021 16382:16382" customFormat="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XFB68" s="1"/>
    </row>
    <row r="69" spans="1:1021 16382:16382" customFormat="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XFB69" s="1"/>
    </row>
    <row r="70" spans="1:1021 16382:16382" customFormat="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XFB70" s="1"/>
    </row>
    <row r="71" spans="1:1021 16382:16382" customFormat="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XFB71" s="1"/>
    </row>
    <row r="72" spans="1:1021 16382:16382" customFormat="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XFB72" s="1"/>
    </row>
    <row r="73" spans="1:1021 16382:16382" customFormat="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XFB73" s="1"/>
    </row>
    <row r="74" spans="1:1021 16382:16382" customFormat="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XFB74" s="1"/>
    </row>
    <row r="75" spans="1:1021 16382:16382" customFormat="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XFB75" s="1"/>
    </row>
    <row r="76" spans="1:1021 16382:16382" customFormat="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XFB76" s="1"/>
    </row>
    <row r="77" spans="1:1021 16382:16382" customFormat="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XFB77" s="1"/>
    </row>
    <row r="78" spans="1:1021 16382:16382" customFormat="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XFB78" s="1"/>
    </row>
    <row r="79" spans="1:1021 16382:16382" customFormat="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XFB79" s="1"/>
    </row>
    <row r="80" spans="1:1021 16382:16382" customFormat="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XFB80" s="1"/>
    </row>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sheetProtection algorithmName="SHA-512" hashValue="cq091v+nrfXaBHyAmcEXAJdAx8XrnNPO03gVbmgbsB7/qJijEnl8oQPa+kCJ+OmL34CgA28BbbK/PfXo4uweWw==" saltValue="t6XANLp+q7/pIVu8cCKjlA==" spinCount="100000" sheet="1" objects="1" scenarios="1"/>
  <protectedRanges>
    <protectedRange sqref="C7 C9 C18 C14:C15" name="Plage1"/>
  </protectedRanges>
  <dataValidations xWindow="1310" yWindow="912" count="3">
    <dataValidation type="list" allowBlank="1" showErrorMessage="1" sqref="C7" xr:uid="{58E5FF79-6151-4612-94BD-35523C58D7D3}">
      <formula1>"1960,1961,1962,1963,1964,1965,1966,1967,1968,1969,1970,1971,1972,1973,1974,1975,1976,1977,1978,1979"</formula1>
    </dataValidation>
    <dataValidation type="list" allowBlank="1" showInputMessage="1" showErrorMessage="1" sqref="C8" xr:uid="{1EB21CE8-3DFF-41E9-9F1D-C06DA6801510}">
      <formula1>"1,2,3,4,5,6,7,8,9,10,11,12"</formula1>
    </dataValidation>
    <dataValidation type="decimal" operator="greaterThan" allowBlank="1" showInputMessage="1" showErrorMessage="1" prompt="durée d'assurance - Nb de trimestres retenus" sqref="C15" xr:uid="{F9B252A3-4981-4AE0-8A64-8BADB39C92F1}">
      <formula1>66</formula1>
    </dataValidation>
  </dataValidations>
  <hyperlinks>
    <hyperlink ref="B10" r:id="rId1" xr:uid="{85959B5A-18AB-4C0B-9719-A7ECC92DE16C}"/>
    <hyperlink ref="B15" r:id="rId2" xr:uid="{60851C34-D679-4F54-B212-8683D8C4CFE6}"/>
  </hyperlinks>
  <pageMargins left="0.20354330708661417" right="0.14370078740157483" top="1.1437007874015745" bottom="1.1437007874015745" header="0.74999999999999989" footer="0.74999999999999989"/>
  <pageSetup paperSize="0" fitToWidth="0" fitToHeight="0" orientation="landscape" horizontalDpi="0" verticalDpi="0" copies="0"/>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56E1A-8149-4007-BC8B-5A8B899541D4}">
  <dimension ref="A1:AMJ1000"/>
  <sheetViews>
    <sheetView topLeftCell="H1" workbookViewId="0">
      <selection activeCell="K5" sqref="K5"/>
    </sheetView>
  </sheetViews>
  <sheetFormatPr baseColWidth="10" defaultRowHeight="15" customHeight="1" x14ac:dyDescent="0.25"/>
  <cols>
    <col min="1" max="10" width="11.625" style="1" customWidth="1"/>
    <col min="11" max="11" width="46.625" style="1" customWidth="1"/>
    <col min="12" max="16" width="11.625" style="1" customWidth="1"/>
    <col min="17" max="26" width="10.875" style="1" customWidth="1"/>
    <col min="27" max="1024" width="14.75" style="1" customWidth="1"/>
  </cols>
  <sheetData>
    <row r="1" spans="1:1024" x14ac:dyDescent="0.25">
      <c r="D1" s="41" t="s">
        <v>4</v>
      </c>
      <c r="E1" s="41"/>
    </row>
    <row r="2" spans="1:1024" x14ac:dyDescent="0.25">
      <c r="D2" s="1">
        <v>88</v>
      </c>
      <c r="E2" s="1">
        <v>68</v>
      </c>
    </row>
    <row r="3" spans="1:1024" x14ac:dyDescent="0.25">
      <c r="A3" s="2" t="s">
        <v>5</v>
      </c>
      <c r="B3" s="2" t="s">
        <v>6</v>
      </c>
      <c r="C3" s="2" t="s">
        <v>7</v>
      </c>
      <c r="D3" s="2" t="s">
        <v>8</v>
      </c>
      <c r="E3" s="2" t="s">
        <v>9</v>
      </c>
      <c r="F3" s="2" t="s">
        <v>10</v>
      </c>
      <c r="G3" s="2" t="s">
        <v>11</v>
      </c>
      <c r="H3" s="2" t="s">
        <v>12</v>
      </c>
      <c r="I3" s="2" t="s">
        <v>13</v>
      </c>
      <c r="J3" s="2" t="s">
        <v>14</v>
      </c>
    </row>
    <row r="4" spans="1:1024" x14ac:dyDescent="0.25">
      <c r="A4" s="1">
        <f>+'Feuille à saisir'!C7</f>
        <v>1960</v>
      </c>
      <c r="B4" s="3">
        <f>+'Feuille à saisir'!C9</f>
        <v>0</v>
      </c>
      <c r="C4" s="1">
        <f>IF(('Feuille à saisir'!C8&lt;4),VLOOKUP(A4,O4:P23,2,0),171)</f>
        <v>167</v>
      </c>
      <c r="D4" s="1">
        <f>IF('Feuille à saisir'!C14&gt;Calculs!C4,C4,'Feuille à saisir'!C14)</f>
        <v>0</v>
      </c>
      <c r="E4" s="1">
        <f>+'Feuille à saisir'!C18</f>
        <v>0</v>
      </c>
      <c r="F4" s="1">
        <v>0.75</v>
      </c>
      <c r="G4" s="4" t="e">
        <f>ROUND(+E4/D4/3,2)</f>
        <v>#DIV/0!</v>
      </c>
      <c r="H4" s="1">
        <f>ROUND(+B4*D4/C4*F4,2)</f>
        <v>0</v>
      </c>
      <c r="I4" s="5">
        <f>IF(E4=0,0,ROUND(+H4+(H4*G4),2))</f>
        <v>0</v>
      </c>
      <c r="J4" s="5">
        <f>+B4*F4</f>
        <v>0</v>
      </c>
      <c r="K4" s="1" t="s">
        <v>15</v>
      </c>
      <c r="L4" s="1" t="s">
        <v>16</v>
      </c>
      <c r="O4" s="1">
        <v>1960</v>
      </c>
      <c r="P4" s="1">
        <v>167</v>
      </c>
    </row>
    <row r="5" spans="1:1024" ht="75" x14ac:dyDescent="0.25">
      <c r="K5" s="6" t="s">
        <v>26</v>
      </c>
      <c r="O5" s="1">
        <v>1961</v>
      </c>
      <c r="P5" s="1">
        <v>168</v>
      </c>
    </row>
    <row r="6" spans="1:1024" ht="45" x14ac:dyDescent="0.25">
      <c r="K6" s="6" t="s">
        <v>25</v>
      </c>
      <c r="O6" s="1">
        <v>1962</v>
      </c>
      <c r="P6" s="1">
        <v>169</v>
      </c>
    </row>
    <row r="7" spans="1:1024" x14ac:dyDescent="0.25">
      <c r="O7" s="1">
        <v>1963</v>
      </c>
      <c r="P7" s="1">
        <v>170</v>
      </c>
    </row>
    <row r="8" spans="1:1024" x14ac:dyDescent="0.25">
      <c r="O8" s="1">
        <v>1964</v>
      </c>
      <c r="P8" s="1">
        <v>170</v>
      </c>
    </row>
    <row r="9" spans="1:1024" x14ac:dyDescent="0.25">
      <c r="O9" s="1">
        <v>1965</v>
      </c>
      <c r="P9" s="1">
        <v>170</v>
      </c>
    </row>
    <row r="10" spans="1:1024" x14ac:dyDescent="0.25">
      <c r="O10" s="1">
        <v>1966</v>
      </c>
      <c r="P10" s="1">
        <v>172</v>
      </c>
      <c r="AMI10"/>
      <c r="AMJ10"/>
    </row>
    <row r="11" spans="1:1024" x14ac:dyDescent="0.25">
      <c r="O11" s="1">
        <v>1967</v>
      </c>
      <c r="P11" s="1">
        <v>172</v>
      </c>
    </row>
    <row r="12" spans="1:1024" x14ac:dyDescent="0.25">
      <c r="O12" s="1">
        <v>1968</v>
      </c>
      <c r="P12" s="1">
        <v>172</v>
      </c>
    </row>
    <row r="13" spans="1:1024" x14ac:dyDescent="0.25">
      <c r="O13" s="1">
        <v>1969</v>
      </c>
      <c r="P13" s="1">
        <v>172</v>
      </c>
    </row>
    <row r="14" spans="1:1024" x14ac:dyDescent="0.25">
      <c r="O14" s="1">
        <v>1970</v>
      </c>
      <c r="P14" s="1">
        <v>172</v>
      </c>
    </row>
    <row r="15" spans="1:1024" x14ac:dyDescent="0.25">
      <c r="O15" s="1">
        <v>1971</v>
      </c>
      <c r="P15" s="1">
        <v>172</v>
      </c>
    </row>
    <row r="16" spans="1:1024" x14ac:dyDescent="0.25">
      <c r="O16" s="1">
        <v>1972</v>
      </c>
      <c r="P16" s="1">
        <v>172</v>
      </c>
    </row>
    <row r="17" spans="15:16" x14ac:dyDescent="0.25">
      <c r="O17" s="1">
        <v>1973</v>
      </c>
      <c r="P17" s="1">
        <v>172</v>
      </c>
    </row>
    <row r="18" spans="15:16" x14ac:dyDescent="0.25">
      <c r="O18" s="1">
        <v>1974</v>
      </c>
      <c r="P18" s="1">
        <v>172</v>
      </c>
    </row>
    <row r="19" spans="15:16" x14ac:dyDescent="0.25">
      <c r="O19" s="1">
        <v>1975</v>
      </c>
      <c r="P19" s="1">
        <v>172</v>
      </c>
    </row>
    <row r="20" spans="15:16" x14ac:dyDescent="0.25">
      <c r="O20" s="1">
        <v>1976</v>
      </c>
      <c r="P20" s="1">
        <v>172</v>
      </c>
    </row>
    <row r="21" spans="15:16" ht="15.75" customHeight="1" x14ac:dyDescent="0.25">
      <c r="O21" s="1">
        <v>1977</v>
      </c>
      <c r="P21" s="1">
        <v>172</v>
      </c>
    </row>
    <row r="22" spans="15:16" ht="15.75" customHeight="1" x14ac:dyDescent="0.25">
      <c r="O22" s="1">
        <v>1978</v>
      </c>
      <c r="P22" s="1">
        <v>172</v>
      </c>
    </row>
    <row r="23" spans="15:16" ht="15.75" customHeight="1" x14ac:dyDescent="0.25">
      <c r="O23" s="1">
        <v>1979</v>
      </c>
      <c r="P23" s="1">
        <v>172</v>
      </c>
    </row>
    <row r="24" spans="15:16" ht="15.75" customHeight="1" x14ac:dyDescent="0.25"/>
    <row r="25" spans="15:16" ht="15.75" customHeight="1" x14ac:dyDescent="0.25"/>
    <row r="26" spans="15:16" ht="15.75" customHeight="1" x14ac:dyDescent="0.25"/>
    <row r="27" spans="15:16" ht="15.75" customHeight="1" x14ac:dyDescent="0.25"/>
    <row r="28" spans="15:16" ht="15.75" customHeight="1" x14ac:dyDescent="0.25"/>
    <row r="29" spans="15:16" ht="15.75" customHeight="1" x14ac:dyDescent="0.25"/>
    <row r="30" spans="15:16" ht="15.75" customHeight="1" x14ac:dyDescent="0.25"/>
    <row r="31" spans="15:16" ht="15.75" customHeight="1" x14ac:dyDescent="0.25"/>
    <row r="32" spans="15: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D1:E1"/>
  </mergeCells>
  <conditionalFormatting sqref="I4">
    <cfRule type="cellIs" dxfId="1" priority="1" stopIfTrue="1" operator="lessThan">
      <formula>$J$4</formula>
    </cfRule>
  </conditionalFormatting>
  <conditionalFormatting sqref="J4">
    <cfRule type="cellIs" dxfId="0" priority="2" stopIfTrue="1" operator="lessThan">
      <formula>$I$4</formula>
    </cfRule>
  </conditionalFormatting>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Feuille à saisir</vt:lpstr>
      <vt:lpstr>Calculs</vt:lpstr>
      <vt:lpstr>'Feuille à saisir'!Zone_d_impression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Portable Gilbert</dc:creator>
  <cp:lastModifiedBy>Gilbert JEROME</cp:lastModifiedBy>
  <cp:revision>6</cp:revision>
  <dcterms:created xsi:type="dcterms:W3CDTF">2025-11-21T16:29:03Z</dcterms:created>
  <dcterms:modified xsi:type="dcterms:W3CDTF">2026-01-21T09:51:54Z</dcterms:modified>
</cp:coreProperties>
</file>